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20" windowHeight="11020" activeTab="1"/>
  </bookViews>
  <sheets>
    <sheet name="PRESUPUESTO DE GASTOS 2026" sheetId="1" r:id="rId1"/>
    <sheet name="APORTACIONES 20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I7" i="1"/>
  <c r="I35" i="1"/>
  <c r="I31" i="1"/>
  <c r="H14" i="1"/>
  <c r="I14" i="1" s="1"/>
  <c r="G32" i="2"/>
  <c r="G29" i="2"/>
  <c r="I6" i="1"/>
  <c r="I5" i="1"/>
  <c r="I34" i="1"/>
  <c r="I28" i="1"/>
  <c r="I27" i="1"/>
  <c r="I23" i="1"/>
  <c r="I21" i="1"/>
  <c r="I20" i="1"/>
  <c r="I19" i="1"/>
  <c r="I18" i="1"/>
  <c r="I17" i="1"/>
  <c r="I16" i="1"/>
  <c r="I15" i="1"/>
  <c r="I13" i="1"/>
  <c r="I12" i="1"/>
  <c r="I11" i="1"/>
  <c r="I10" i="1"/>
  <c r="H34" i="1"/>
  <c r="H28" i="1"/>
  <c r="H7" i="1"/>
  <c r="H24" i="1" l="1"/>
  <c r="I24" i="1" s="1"/>
  <c r="F34" i="1"/>
  <c r="D34" i="1"/>
  <c r="G31" i="1"/>
  <c r="F24" i="1"/>
  <c r="F7" i="1"/>
  <c r="G7" i="1" s="1"/>
  <c r="G6" i="1"/>
  <c r="G5" i="1"/>
  <c r="G27" i="1"/>
  <c r="G23" i="1"/>
  <c r="G21" i="1"/>
  <c r="G20" i="1"/>
  <c r="G19" i="1"/>
  <c r="G18" i="1"/>
  <c r="G17" i="1"/>
  <c r="G16" i="1"/>
  <c r="G15" i="1"/>
  <c r="G14" i="1"/>
  <c r="G13" i="1"/>
  <c r="G12" i="1"/>
  <c r="G11" i="1"/>
  <c r="G10" i="1"/>
  <c r="F28" i="2"/>
  <c r="F24" i="2"/>
  <c r="F20" i="2"/>
  <c r="F16" i="2"/>
  <c r="F12" i="2"/>
  <c r="F8" i="2"/>
  <c r="F27" i="2"/>
  <c r="F9" i="2" l="1"/>
  <c r="F17" i="2"/>
  <c r="F25" i="2"/>
  <c r="F10" i="2"/>
  <c r="F14" i="2"/>
  <c r="F18" i="2"/>
  <c r="F22" i="2"/>
  <c r="F26" i="2"/>
  <c r="F13" i="2"/>
  <c r="F21" i="2"/>
  <c r="F7" i="2"/>
  <c r="F11" i="2"/>
  <c r="F15" i="2"/>
  <c r="F19" i="2"/>
  <c r="F23" i="2"/>
  <c r="F35" i="1"/>
  <c r="G34" i="1"/>
  <c r="D28" i="1"/>
  <c r="G28" i="1" s="1"/>
  <c r="D24" i="1"/>
  <c r="E29" i="2"/>
  <c r="E32" i="2"/>
  <c r="D32" i="2"/>
  <c r="F32" i="2" l="1"/>
  <c r="G24" i="1"/>
  <c r="D35" i="1"/>
  <c r="G35" i="1" s="1"/>
  <c r="B32" i="2"/>
  <c r="C32" i="2"/>
  <c r="C29" i="2"/>
</calcChain>
</file>

<file path=xl/sharedStrings.xml><?xml version="1.0" encoding="utf-8"?>
<sst xmlns="http://schemas.openxmlformats.org/spreadsheetml/2006/main" count="105" uniqueCount="92">
  <si>
    <t>CLASIFICACIÓN</t>
  </si>
  <si>
    <t>Denominación de la aplicación presupuestaria</t>
  </si>
  <si>
    <t>Dif%</t>
  </si>
  <si>
    <t>PROGRAMA</t>
  </si>
  <si>
    <t>ECONÓMICA</t>
  </si>
  <si>
    <t>CAPÍTULO 1 “GASTOS DE PERSONAL”</t>
  </si>
  <si>
    <t>CAPÍTULO 1</t>
  </si>
  <si>
    <t>130.00</t>
  </si>
  <si>
    <t>Retribuciones del personal laboral (1 Gerente + 1 Administrativo + 1 Interventor)</t>
  </si>
  <si>
    <t>160.00</t>
  </si>
  <si>
    <t>Cuota empresarial Seguridad Social</t>
  </si>
  <si>
    <t>TOTAL CAPÍTULO 1</t>
  </si>
  <si>
    <t>CAPÍTULO 2 “GASTOS EN BIENES CORRIENTES Y SERVICIOS”</t>
  </si>
  <si>
    <t>CAPÍTULO 2</t>
  </si>
  <si>
    <t>213.00</t>
  </si>
  <si>
    <t>Reparaciones, mantenimiento y conservación instalaciones Centros</t>
  </si>
  <si>
    <t>216.00</t>
  </si>
  <si>
    <t>Reparaciones, mantenimiento y conservación equipos informáticos</t>
  </si>
  <si>
    <t>220.00</t>
  </si>
  <si>
    <t>Material de oficina</t>
  </si>
  <si>
    <t>222.00</t>
  </si>
  <si>
    <t>Comunicaciones (teléfono, correos, web…)</t>
  </si>
  <si>
    <t>226.99</t>
  </si>
  <si>
    <t>Otros gastos diversos</t>
  </si>
  <si>
    <t>226.09</t>
  </si>
  <si>
    <t>Actividades de promoción y difusión</t>
  </si>
  <si>
    <t>227.99</t>
  </si>
  <si>
    <t>Atención Centros de visitantes (Alcañiz, Alloza, Cretas, Oliete, Mazaleón y Valdeltormo</t>
  </si>
  <si>
    <t>Atención Centros fuera de calendario</t>
  </si>
  <si>
    <t>227.00</t>
  </si>
  <si>
    <t>Trabajos de limpieza y mantenimiento de yacimientos</t>
  </si>
  <si>
    <t>227.06</t>
  </si>
  <si>
    <t>Trabajos administrativos realizados por empresas (trabajos de gestoría)</t>
  </si>
  <si>
    <t>231.10</t>
  </si>
  <si>
    <t>Dietas del personal</t>
  </si>
  <si>
    <t>Locomoción del personal</t>
  </si>
  <si>
    <t>233.00</t>
  </si>
  <si>
    <t>Indemnizaciones por asistencias a órganos colegiados</t>
  </si>
  <si>
    <t>Estudios y trabajos técnicos</t>
  </si>
  <si>
    <t>TOTAL CAPÍTULO 2</t>
  </si>
  <si>
    <t>CAPÍTULO 4 “TRANSFERENCIAS CORRIENTES”</t>
  </si>
  <si>
    <t>CAPÍTULO 4</t>
  </si>
  <si>
    <t>462.00</t>
  </si>
  <si>
    <t>Convenio Aytos. Alcorisa, Andorra, Azaila y Caspe (centros)</t>
  </si>
  <si>
    <t>TOTAL CAPÍTULO 4</t>
  </si>
  <si>
    <t>CAPÍTULO 6 “INVERSIONES REALES”</t>
  </si>
  <si>
    <t>CAPÍTULO 6</t>
  </si>
  <si>
    <t>619.00</t>
  </si>
  <si>
    <t>Inversiones reposición infraestructuras y bienes, yacimientos</t>
  </si>
  <si>
    <t>622.00</t>
  </si>
  <si>
    <t>Inversiones en edificios y otras construcciones, centros</t>
  </si>
  <si>
    <t>626.00</t>
  </si>
  <si>
    <t>Adquisición mobiliarios y equipos centros</t>
  </si>
  <si>
    <t>TOTAL CAPÍTULO 6</t>
  </si>
  <si>
    <t>TOTAL PRESUPUESTO DE GASTOS</t>
  </si>
  <si>
    <t>Importe a distribuir</t>
  </si>
  <si>
    <t>Entidades</t>
  </si>
  <si>
    <t>%</t>
  </si>
  <si>
    <t>Gobierno de Aragón</t>
  </si>
  <si>
    <t>Turismo de Aragón S.A.</t>
  </si>
  <si>
    <t>Diputación Provincial de Teruel</t>
  </si>
  <si>
    <t>Diputación Provincial de Zaragoza</t>
  </si>
  <si>
    <t>Comarca Andorra-Sierra de Arcos</t>
  </si>
  <si>
    <t>Comarca Bajo Aragón</t>
  </si>
  <si>
    <t>Comarca Bajo Aragón-Caspe</t>
  </si>
  <si>
    <t>Comarca Bajo Martín</t>
  </si>
  <si>
    <t>Comarca Matarraña</t>
  </si>
  <si>
    <t>Ayuntamiento de Alcañiz</t>
  </si>
  <si>
    <t>Ayuntamiento de Alcorisa</t>
  </si>
  <si>
    <t>Ayuntamiento de Andorra</t>
  </si>
  <si>
    <t>Ayuntamiento de Alloza</t>
  </si>
  <si>
    <t>Ayuntamiento de Azaila</t>
  </si>
  <si>
    <t>Ayuntamiento de Calaceite</t>
  </si>
  <si>
    <t>Ayuntamiento de Caspe</t>
  </si>
  <si>
    <t>Ayuntamiento de Cretas</t>
  </si>
  <si>
    <t>Ayuntamiento de Fabara</t>
  </si>
  <si>
    <t>Ayuntamiento de Foz-Calanda</t>
  </si>
  <si>
    <t>Ayuntamiento de Mazaleón</t>
  </si>
  <si>
    <t>Ayuntamiento de Oliete</t>
  </si>
  <si>
    <t>Ingresos por entradas y ventas</t>
  </si>
  <si>
    <t>TOTALES</t>
  </si>
  <si>
    <t>Importe 2024</t>
  </si>
  <si>
    <t>Aportac 2024</t>
  </si>
  <si>
    <t>Aportac 2025</t>
  </si>
  <si>
    <t>Apor otras entidades</t>
  </si>
  <si>
    <t xml:space="preserve">TOTAL APORTACIONES </t>
  </si>
  <si>
    <t>Ayuntamiento Valdeltormo</t>
  </si>
  <si>
    <t>PRESUPUESTO DE GASTOS EJERCICIO 2026</t>
  </si>
  <si>
    <t>Aportac 2026</t>
  </si>
  <si>
    <t>Importe 2025</t>
  </si>
  <si>
    <t>Importe 2026</t>
  </si>
  <si>
    <t>APORTACIONES DE LAS ENTIDADES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</si>
</sst>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€-2]\ #,##0.00"/>
    <numFmt numFmtId="165" formatCode="#,##0.00%"/>
    <numFmt numFmtId="166" formatCode="#,##0.0#"/>
  </numFmts>
  <fonts count="9">
    <font>
      <sz val="10"/>
      <color indexed="8"/>
      <name val="Helvetica Neue"/>
    </font>
    <font>
      <b/>
      <sz val="10"/>
      <color indexed="8"/>
      <name val="Helvetica Neue"/>
    </font>
    <font>
      <i/>
      <sz val="8"/>
      <color indexed="8"/>
      <name val="Arial"/>
    </font>
    <font>
      <b/>
      <i/>
      <sz val="10"/>
      <color indexed="8"/>
      <name val="Helvetica Neue"/>
    </font>
    <font>
      <b/>
      <sz val="12"/>
      <color indexed="8"/>
      <name val="Arial"/>
    </font>
    <font>
      <sz val="12"/>
      <color indexed="8"/>
      <name val="Arial"/>
    </font>
    <font>
      <b/>
      <sz val="12"/>
      <color indexed="8"/>
      <name val="Arial"/>
      <family val="2"/>
    </font>
    <font>
      <b/>
      <sz val="12"/>
      <color indexed="8"/>
      <name val="Helvetica Neue"/>
    </font>
    <font>
      <b/>
      <sz val="14"/>
      <color indexed="8"/>
      <name val="Helvetica Neue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ck">
        <color indexed="10"/>
      </left>
      <right style="thin">
        <color indexed="11"/>
      </right>
      <top style="thick">
        <color indexed="10"/>
      </top>
      <bottom style="thick">
        <color indexed="10"/>
      </bottom>
      <diagonal/>
    </border>
    <border>
      <left style="thin">
        <color indexed="11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0"/>
      </left>
      <right style="thick">
        <color indexed="8"/>
      </right>
      <top style="thick">
        <color indexed="10"/>
      </top>
      <bottom style="thin">
        <color indexed="11"/>
      </bottom>
      <diagonal/>
    </border>
    <border>
      <left style="thick">
        <color indexed="10"/>
      </left>
      <right style="thick">
        <color indexed="8"/>
      </right>
      <top style="thin">
        <color indexed="11"/>
      </top>
      <bottom style="thin">
        <color indexed="11"/>
      </bottom>
      <diagonal/>
    </border>
    <border>
      <left style="thick">
        <color indexed="8"/>
      </left>
      <right style="thick">
        <color indexed="8"/>
      </right>
      <top style="thin">
        <color indexed="11"/>
      </top>
      <bottom style="thin">
        <color indexed="11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n">
        <color indexed="11"/>
      </bottom>
      <diagonal/>
    </border>
    <border>
      <left style="thick">
        <color indexed="10"/>
      </left>
      <right style="thick">
        <color indexed="10"/>
      </right>
      <top style="thin">
        <color indexed="11"/>
      </top>
      <bottom style="thick">
        <color indexed="10"/>
      </bottom>
      <diagonal/>
    </border>
    <border>
      <left style="thick">
        <color indexed="10"/>
      </left>
      <right style="thick">
        <color indexed="8"/>
      </right>
      <top style="thin">
        <color indexed="11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8"/>
      </right>
      <top style="thick">
        <color indexed="10"/>
      </top>
      <bottom style="thick">
        <color indexed="10"/>
      </bottom>
      <diagonal/>
    </border>
    <border>
      <left style="thick">
        <color indexed="10"/>
      </left>
      <right style="thick">
        <color indexed="10"/>
      </right>
      <top style="thin">
        <color indexed="11"/>
      </top>
      <bottom style="thin">
        <color indexed="11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ck">
        <color indexed="10"/>
      </right>
      <top/>
      <bottom/>
      <diagonal/>
    </border>
    <border>
      <left style="thick">
        <color indexed="10"/>
      </left>
      <right style="thick">
        <color indexed="10"/>
      </right>
      <top/>
      <bottom style="thick">
        <color indexed="10"/>
      </bottom>
      <diagonal/>
    </border>
    <border>
      <left style="thick">
        <color indexed="8"/>
      </left>
      <right style="thick">
        <color indexed="8"/>
      </right>
      <top style="thin">
        <color indexed="11"/>
      </top>
      <bottom style="thick">
        <color indexed="10"/>
      </bottom>
      <diagonal/>
    </border>
    <border>
      <left style="thick">
        <color indexed="8"/>
      </left>
      <right style="thick">
        <color indexed="8"/>
      </right>
      <top style="thick">
        <color indexed="10"/>
      </top>
      <bottom style="thick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11"/>
      </bottom>
      <diagonal/>
    </border>
    <border>
      <left style="thick">
        <color indexed="8"/>
      </left>
      <right style="thick">
        <color indexed="8"/>
      </right>
      <top style="thin">
        <color indexed="11"/>
      </top>
      <bottom/>
      <diagonal/>
    </border>
    <border>
      <left style="thick">
        <color indexed="8"/>
      </left>
      <right/>
      <top style="thick">
        <color indexed="10"/>
      </top>
      <bottom style="thick">
        <color indexed="8"/>
      </bottom>
      <diagonal/>
    </border>
    <border>
      <left/>
      <right style="thick">
        <color indexed="8"/>
      </right>
      <top style="thick">
        <color indexed="10"/>
      </top>
      <bottom style="thick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92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0" fillId="3" borderId="3" xfId="0" applyNumberForma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164" fontId="0" fillId="0" borderId="6" xfId="0" applyNumberFormat="1" applyBorder="1" applyAlignment="1">
      <alignment vertical="center" wrapText="1"/>
    </xf>
    <xf numFmtId="165" fontId="0" fillId="0" borderId="6" xfId="0" applyNumberFormat="1" applyBorder="1" applyAlignment="1">
      <alignment horizontal="center" vertical="center" wrapText="1"/>
    </xf>
    <xf numFmtId="0" fontId="1" fillId="3" borderId="7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49" fontId="0" fillId="0" borderId="5" xfId="0" applyNumberFormat="1" applyBorder="1">
      <alignment vertical="top" wrapText="1"/>
    </xf>
    <xf numFmtId="0" fontId="1" fillId="3" borderId="8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49" fontId="0" fillId="0" borderId="9" xfId="0" applyNumberFormat="1" applyBorder="1">
      <alignment vertical="top" wrapText="1"/>
    </xf>
    <xf numFmtId="49" fontId="1" fillId="0" borderId="12" xfId="0" applyNumberFormat="1" applyFont="1" applyBorder="1" applyAlignment="1">
      <alignment horizontal="right" vertical="top" wrapText="1"/>
    </xf>
    <xf numFmtId="164" fontId="1" fillId="0" borderId="6" xfId="0" applyNumberFormat="1" applyFont="1" applyBorder="1" applyAlignment="1">
      <alignment vertical="center" wrapText="1"/>
    </xf>
    <xf numFmtId="0" fontId="1" fillId="3" borderId="13" xfId="0" applyNumberFormat="1" applyFont="1" applyFill="1" applyBorder="1" applyAlignment="1">
      <alignment horizontal="center" vertical="center" wrapText="1"/>
    </xf>
    <xf numFmtId="49" fontId="1" fillId="3" borderId="13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49" fontId="0" fillId="0" borderId="9" xfId="0" applyNumberForma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>
      <alignment vertical="top" wrapText="1"/>
    </xf>
    <xf numFmtId="0" fontId="1" fillId="3" borderId="17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1" fillId="3" borderId="18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horizontal="center" vertical="center" wrapText="1"/>
    </xf>
    <xf numFmtId="0" fontId="1" fillId="3" borderId="19" xfId="0" applyNumberFormat="1" applyFont="1" applyFill="1" applyBorder="1" applyAlignment="1">
      <alignment horizontal="center" vertical="center" wrapText="1"/>
    </xf>
    <xf numFmtId="49" fontId="1" fillId="3" borderId="19" xfId="0" applyNumberFormat="1" applyFont="1" applyFill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right" vertical="center" wrapText="1"/>
    </xf>
    <xf numFmtId="164" fontId="1" fillId="0" borderId="20" xfId="0" applyNumberFormat="1" applyFont="1" applyBorder="1" applyAlignment="1">
      <alignment vertical="center" wrapText="1"/>
    </xf>
    <xf numFmtId="165" fontId="0" fillId="0" borderId="20" xfId="0" applyNumberForma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49" fontId="1" fillId="4" borderId="12" xfId="0" applyNumberFormat="1" applyFont="1" applyFill="1" applyBorder="1" applyAlignment="1">
      <alignment horizontal="right" vertical="center" wrapText="1"/>
    </xf>
    <xf numFmtId="164" fontId="0" fillId="4" borderId="21" xfId="0" applyNumberForma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49" fontId="4" fillId="0" borderId="22" xfId="0" applyNumberFormat="1" applyFont="1" applyBorder="1" applyAlignment="1">
      <alignment horizontal="left" vertical="center" wrapText="1" readingOrder="1"/>
    </xf>
    <xf numFmtId="49" fontId="5" fillId="0" borderId="22" xfId="0" applyNumberFormat="1" applyFont="1" applyBorder="1" applyAlignment="1">
      <alignment horizontal="left" vertical="center" wrapText="1" readingOrder="1"/>
    </xf>
    <xf numFmtId="4" fontId="5" fillId="0" borderId="22" xfId="0" applyNumberFormat="1" applyFont="1" applyBorder="1" applyAlignment="1">
      <alignment vertical="center" wrapText="1" readingOrder="1"/>
    </xf>
    <xf numFmtId="10" fontId="5" fillId="0" borderId="22" xfId="0" applyNumberFormat="1" applyFont="1" applyBorder="1" applyAlignment="1">
      <alignment vertical="center" wrapText="1" readingOrder="1"/>
    </xf>
    <xf numFmtId="166" fontId="5" fillId="0" borderId="22" xfId="0" applyNumberFormat="1" applyFont="1" applyBorder="1" applyAlignment="1">
      <alignment vertical="center" wrapText="1" readingOrder="1"/>
    </xf>
    <xf numFmtId="0" fontId="5" fillId="0" borderId="22" xfId="0" applyNumberFormat="1" applyFont="1" applyBorder="1" applyAlignment="1">
      <alignment vertical="center" wrapText="1" readingOrder="1"/>
    </xf>
    <xf numFmtId="164" fontId="0" fillId="5" borderId="6" xfId="0" applyNumberFormat="1" applyFill="1" applyBorder="1" applyAlignment="1">
      <alignment vertical="center" wrapText="1"/>
    </xf>
    <xf numFmtId="164" fontId="1" fillId="5" borderId="6" xfId="0" applyNumberFormat="1" applyFont="1" applyFill="1" applyBorder="1" applyAlignment="1">
      <alignment vertical="center" wrapText="1"/>
    </xf>
    <xf numFmtId="164" fontId="0" fillId="0" borderId="6" xfId="0" applyNumberFormat="1" applyFill="1" applyBorder="1" applyAlignment="1">
      <alignment vertical="center" wrapText="1"/>
    </xf>
    <xf numFmtId="164" fontId="1" fillId="0" borderId="6" xfId="0" applyNumberFormat="1" applyFont="1" applyFill="1" applyBorder="1" applyAlignment="1">
      <alignment vertical="center" wrapText="1"/>
    </xf>
    <xf numFmtId="49" fontId="5" fillId="0" borderId="23" xfId="0" applyNumberFormat="1" applyFont="1" applyBorder="1" applyAlignment="1">
      <alignment horizontal="left" vertical="center" wrapText="1" readingOrder="1"/>
    </xf>
    <xf numFmtId="166" fontId="5" fillId="0" borderId="23" xfId="0" applyNumberFormat="1" applyFont="1" applyBorder="1" applyAlignment="1">
      <alignment vertical="center" wrapText="1" readingOrder="1"/>
    </xf>
    <xf numFmtId="10" fontId="5" fillId="0" borderId="23" xfId="0" applyNumberFormat="1" applyFont="1" applyBorder="1" applyAlignment="1">
      <alignment vertical="center" wrapText="1" readingOrder="1"/>
    </xf>
    <xf numFmtId="165" fontId="0" fillId="0" borderId="29" xfId="0" applyNumberForma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 readingOrder="1"/>
    </xf>
    <xf numFmtId="164" fontId="0" fillId="0" borderId="29" xfId="0" applyNumberFormat="1" applyBorder="1" applyAlignment="1">
      <alignment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164" fontId="1" fillId="0" borderId="30" xfId="0" applyNumberFormat="1" applyFont="1" applyBorder="1" applyAlignment="1">
      <alignment vertical="center" wrapText="1"/>
    </xf>
    <xf numFmtId="10" fontId="0" fillId="0" borderId="0" xfId="0" applyNumberFormat="1">
      <alignment vertical="top" wrapText="1"/>
    </xf>
    <xf numFmtId="10" fontId="0" fillId="4" borderId="31" xfId="0" applyNumberFormat="1" applyFill="1" applyBorder="1" applyAlignment="1">
      <alignment horizontal="center" vertical="center" wrapText="1"/>
    </xf>
    <xf numFmtId="10" fontId="0" fillId="4" borderId="32" xfId="0" applyNumberFormat="1" applyFill="1" applyBorder="1" applyAlignment="1">
      <alignment horizontal="center" vertical="center" wrapText="1"/>
    </xf>
    <xf numFmtId="164" fontId="0" fillId="4" borderId="25" xfId="0" applyNumberFormat="1" applyFill="1" applyBorder="1" applyAlignment="1">
      <alignment vertical="center" wrapText="1"/>
    </xf>
    <xf numFmtId="0" fontId="4" fillId="6" borderId="22" xfId="0" applyFont="1" applyFill="1" applyBorder="1" applyAlignment="1">
      <alignment vertical="center" wrapText="1" readingOrder="1"/>
    </xf>
    <xf numFmtId="0" fontId="4" fillId="6" borderId="22" xfId="0" applyNumberFormat="1" applyFont="1" applyFill="1" applyBorder="1" applyAlignment="1">
      <alignment vertical="center" wrapText="1" readingOrder="1"/>
    </xf>
    <xf numFmtId="0" fontId="0" fillId="6" borderId="22" xfId="0" applyFill="1" applyBorder="1" applyAlignment="1">
      <alignment vertical="center" wrapText="1"/>
    </xf>
    <xf numFmtId="49" fontId="4" fillId="6" borderId="22" xfId="0" applyNumberFormat="1" applyFont="1" applyFill="1" applyBorder="1" applyAlignment="1">
      <alignment horizontal="center" vertical="center" wrapText="1" readingOrder="1"/>
    </xf>
    <xf numFmtId="49" fontId="6" fillId="6" borderId="22" xfId="0" applyNumberFormat="1" applyFont="1" applyFill="1" applyBorder="1" applyAlignment="1">
      <alignment horizontal="left" vertical="center" wrapText="1" readingOrder="1"/>
    </xf>
    <xf numFmtId="49" fontId="4" fillId="6" borderId="26" xfId="0" applyNumberFormat="1" applyFont="1" applyFill="1" applyBorder="1" applyAlignment="1">
      <alignment horizontal="left" vertical="center" wrapText="1" readingOrder="1"/>
    </xf>
    <xf numFmtId="166" fontId="4" fillId="6" borderId="27" xfId="0" applyNumberFormat="1" applyFont="1" applyFill="1" applyBorder="1" applyAlignment="1">
      <alignment vertical="center" wrapText="1" readingOrder="1"/>
    </xf>
    <xf numFmtId="166" fontId="4" fillId="6" borderId="28" xfId="0" applyNumberFormat="1" applyFont="1" applyFill="1" applyBorder="1" applyAlignment="1">
      <alignment vertical="center" wrapText="1" readingOrder="1"/>
    </xf>
    <xf numFmtId="49" fontId="4" fillId="6" borderId="24" xfId="0" applyNumberFormat="1" applyFont="1" applyFill="1" applyBorder="1" applyAlignment="1">
      <alignment horizontal="left" vertical="center" wrapText="1" readingOrder="1"/>
    </xf>
    <xf numFmtId="0" fontId="4" fillId="6" borderId="24" xfId="0" applyFont="1" applyFill="1" applyBorder="1" applyAlignment="1">
      <alignment vertical="center" wrapText="1" readingOrder="1"/>
    </xf>
    <xf numFmtId="166" fontId="4" fillId="6" borderId="24" xfId="0" applyNumberFormat="1" applyFont="1" applyFill="1" applyBorder="1" applyAlignment="1">
      <alignment vertical="center" wrapText="1" readingOrder="1"/>
    </xf>
    <xf numFmtId="49" fontId="4" fillId="6" borderId="23" xfId="0" applyNumberFormat="1" applyFont="1" applyFill="1" applyBorder="1" applyAlignment="1">
      <alignment horizontal="left" vertical="center" wrapText="1" readingOrder="1"/>
    </xf>
    <xf numFmtId="0" fontId="4" fillId="6" borderId="23" xfId="0" applyFont="1" applyFill="1" applyBorder="1" applyAlignment="1">
      <alignment vertical="center" wrapText="1" readingOrder="1"/>
    </xf>
    <xf numFmtId="4" fontId="4" fillId="6" borderId="23" xfId="0" applyNumberFormat="1" applyFont="1" applyFill="1" applyBorder="1" applyAlignment="1">
      <alignment vertical="center" wrapText="1" readingOrder="1"/>
    </xf>
    <xf numFmtId="49" fontId="4" fillId="6" borderId="26" xfId="0" applyNumberFormat="1" applyFont="1" applyFill="1" applyBorder="1" applyAlignment="1">
      <alignment horizontal="center" vertical="center" wrapText="1" readingOrder="1"/>
    </xf>
    <xf numFmtId="10" fontId="4" fillId="6" borderId="27" xfId="0" applyNumberFormat="1" applyFont="1" applyFill="1" applyBorder="1" applyAlignment="1">
      <alignment vertical="center" wrapText="1" readingOrder="1"/>
    </xf>
    <xf numFmtId="4" fontId="4" fillId="6" borderId="28" xfId="0" applyNumberFormat="1" applyFont="1" applyFill="1" applyBorder="1" applyAlignment="1">
      <alignment vertical="center" wrapText="1" readingOrder="1"/>
    </xf>
    <xf numFmtId="165" fontId="0" fillId="0" borderId="0" xfId="0" applyNumberFormat="1" applyBorder="1" applyAlignment="1">
      <alignment horizontal="center" vertical="center" wrapText="1"/>
    </xf>
    <xf numFmtId="4" fontId="0" fillId="0" borderId="0" xfId="0" applyNumberFormat="1">
      <alignment vertical="top" wrapText="1"/>
    </xf>
    <xf numFmtId="49" fontId="1" fillId="2" borderId="2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>
      <alignment vertical="top" wrapText="1"/>
    </xf>
    <xf numFmtId="49" fontId="3" fillId="0" borderId="4" xfId="0" applyNumberFormat="1" applyFont="1" applyBorder="1" applyAlignment="1">
      <alignment horizontal="center" vertical="center"/>
    </xf>
    <xf numFmtId="0" fontId="0" fillId="0" borderId="5" xfId="0" applyBorder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" fillId="3" borderId="11" xfId="0" applyFont="1" applyFill="1" applyBorder="1">
      <alignment vertical="top" wrapText="1"/>
    </xf>
    <xf numFmtId="49" fontId="3" fillId="0" borderId="4" xfId="0" applyNumberFormat="1" applyFont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1" fillId="3" borderId="15" xfId="0" applyFont="1" applyFill="1" applyBorder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515151"/>
      <rgbColor rgb="FFA5A5A5"/>
      <rgbColor rgb="FFDBDBDB"/>
      <rgbColor rgb="FFD5D5D5"/>
      <rgbColor rgb="FFFEFB00"/>
      <rgbColor rgb="FF3F3F3F"/>
      <rgbColor rgb="FFED220B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zoomScale="90" zoomScaleNormal="90" workbookViewId="0">
      <pane xSplit="2" ySplit="2" topLeftCell="C3" activePane="bottomRight" state="frozen"/>
      <selection pane="topRight"/>
      <selection pane="bottomLeft"/>
      <selection pane="bottomRight" activeCell="C7" sqref="C7"/>
    </sheetView>
  </sheetViews>
  <sheetFormatPr baseColWidth="10" defaultColWidth="16.453125" defaultRowHeight="20.149999999999999" customHeight="1"/>
  <cols>
    <col min="1" max="2" width="16.453125" style="1" customWidth="1"/>
    <col min="3" max="3" width="64.54296875" style="1" customWidth="1"/>
    <col min="4" max="6" width="16.453125" style="1" customWidth="1"/>
    <col min="7" max="16384" width="16.453125" style="1"/>
  </cols>
  <sheetData>
    <row r="1" spans="1:9" ht="27.65" customHeight="1" thickBot="1">
      <c r="A1" s="79" t="s">
        <v>87</v>
      </c>
      <c r="B1" s="80"/>
      <c r="C1" s="80"/>
    </row>
    <row r="2" spans="1:9" ht="23.15" customHeight="1" thickTop="1" thickBot="1">
      <c r="A2" s="81" t="s">
        <v>0</v>
      </c>
      <c r="B2" s="82"/>
      <c r="C2" s="52" t="s">
        <v>1</v>
      </c>
      <c r="D2" s="78" t="s">
        <v>81</v>
      </c>
      <c r="E2" s="50" t="s">
        <v>2</v>
      </c>
      <c r="F2" s="53" t="s">
        <v>89</v>
      </c>
      <c r="G2" s="50" t="s">
        <v>2</v>
      </c>
      <c r="H2" s="53" t="s">
        <v>90</v>
      </c>
      <c r="I2" s="50" t="s">
        <v>2</v>
      </c>
    </row>
    <row r="3" spans="1:9" ht="23.15" customHeight="1" thickTop="1" thickBot="1">
      <c r="A3" s="2" t="s">
        <v>3</v>
      </c>
      <c r="B3" s="2" t="s">
        <v>4</v>
      </c>
      <c r="C3" s="83" t="s">
        <v>5</v>
      </c>
      <c r="D3" s="51"/>
      <c r="E3" s="49"/>
      <c r="F3" s="51"/>
      <c r="G3" s="49"/>
      <c r="H3" s="51"/>
      <c r="I3" s="49"/>
    </row>
    <row r="4" spans="1:9" ht="23.15" customHeight="1" thickTop="1" thickBot="1">
      <c r="A4" s="88" t="s">
        <v>6</v>
      </c>
      <c r="B4" s="89"/>
      <c r="C4" s="84"/>
      <c r="D4" s="4"/>
      <c r="E4" s="5"/>
      <c r="F4" s="51"/>
      <c r="G4" s="5"/>
      <c r="H4" s="51"/>
      <c r="I4" s="5"/>
    </row>
    <row r="5" spans="1:9" ht="21.65" customHeight="1" thickTop="1">
      <c r="A5" s="6">
        <v>336</v>
      </c>
      <c r="B5" s="7" t="s">
        <v>7</v>
      </c>
      <c r="C5" s="8" t="s">
        <v>8</v>
      </c>
      <c r="D5" s="42">
        <v>31644.1</v>
      </c>
      <c r="E5" s="5">
        <v>4.0143550137692656E-2</v>
      </c>
      <c r="F5" s="42">
        <v>34946.25</v>
      </c>
      <c r="G5" s="5">
        <f>(F5-D5)/D5</f>
        <v>0.10435278614338855</v>
      </c>
      <c r="H5" s="42">
        <v>38341.160000000003</v>
      </c>
      <c r="I5" s="5">
        <f>(H5-F5)/F5</f>
        <v>9.7146618020531636E-2</v>
      </c>
    </row>
    <row r="6" spans="1:9" ht="21.65" customHeight="1" thickBot="1">
      <c r="A6" s="9">
        <v>336</v>
      </c>
      <c r="B6" s="10" t="s">
        <v>9</v>
      </c>
      <c r="C6" s="11" t="s">
        <v>10</v>
      </c>
      <c r="D6" s="42">
        <v>10142.200000000001</v>
      </c>
      <c r="E6" s="5">
        <v>4.030886573489996E-2</v>
      </c>
      <c r="F6" s="42">
        <v>13353</v>
      </c>
      <c r="G6" s="5">
        <f>(F6-D6)/D6</f>
        <v>0.31657825718285965</v>
      </c>
      <c r="H6" s="42">
        <v>12045.28</v>
      </c>
      <c r="I6" s="5">
        <f>(H6-F6)/F6</f>
        <v>-9.793454654384777E-2</v>
      </c>
    </row>
    <row r="7" spans="1:9" ht="23.15" customHeight="1" thickTop="1" thickBot="1">
      <c r="A7" s="85"/>
      <c r="B7" s="86"/>
      <c r="C7" s="12" t="s">
        <v>11</v>
      </c>
      <c r="D7" s="43">
        <v>41786.61</v>
      </c>
      <c r="E7" s="5">
        <v>4.0191386845178881E-2</v>
      </c>
      <c r="F7" s="43">
        <f>SUM(F5:F6)</f>
        <v>48299.25</v>
      </c>
      <c r="G7" s="5">
        <f>(F7-D7)/D7</f>
        <v>0.15585471039646431</v>
      </c>
      <c r="H7" s="43">
        <f>SUM(H5:H6)</f>
        <v>50386.44</v>
      </c>
      <c r="I7" s="5">
        <f>(H7-F7)/F7</f>
        <v>4.3213714498672388E-2</v>
      </c>
    </row>
    <row r="8" spans="1:9" ht="23.15" customHeight="1" thickTop="1" thickBot="1">
      <c r="A8" s="2" t="s">
        <v>3</v>
      </c>
      <c r="B8" s="2" t="s">
        <v>4</v>
      </c>
      <c r="C8" s="87" t="s">
        <v>12</v>
      </c>
      <c r="D8" s="42"/>
      <c r="E8" s="5"/>
      <c r="F8" s="42"/>
      <c r="G8" s="5"/>
      <c r="H8" s="5"/>
      <c r="I8" s="5"/>
    </row>
    <row r="9" spans="1:9" ht="23.15" customHeight="1" thickTop="1" thickBot="1">
      <c r="A9" s="88" t="s">
        <v>13</v>
      </c>
      <c r="B9" s="89"/>
      <c r="C9" s="84"/>
      <c r="D9" s="42"/>
      <c r="E9" s="5"/>
      <c r="F9" s="42"/>
      <c r="G9" s="5"/>
      <c r="H9" s="5"/>
      <c r="I9" s="5"/>
    </row>
    <row r="10" spans="1:9" ht="21.65" customHeight="1" thickTop="1">
      <c r="A10" s="6">
        <v>336</v>
      </c>
      <c r="B10" s="7" t="s">
        <v>14</v>
      </c>
      <c r="C10" s="8" t="s">
        <v>15</v>
      </c>
      <c r="D10" s="42">
        <v>1500</v>
      </c>
      <c r="E10" s="5">
        <v>0</v>
      </c>
      <c r="F10" s="42">
        <v>1500</v>
      </c>
      <c r="G10" s="5">
        <f t="shared" ref="G10:I21" si="0">(F10-D10)/D10</f>
        <v>0</v>
      </c>
      <c r="H10" s="42">
        <v>1500</v>
      </c>
      <c r="I10" s="5">
        <f t="shared" si="0"/>
        <v>0</v>
      </c>
    </row>
    <row r="11" spans="1:9" ht="20.149999999999999" customHeight="1">
      <c r="A11" s="14">
        <v>336</v>
      </c>
      <c r="B11" s="15" t="s">
        <v>16</v>
      </c>
      <c r="C11" s="8" t="s">
        <v>17</v>
      </c>
      <c r="D11" s="42">
        <v>1000</v>
      </c>
      <c r="E11" s="5">
        <v>0.1111111111111111</v>
      </c>
      <c r="F11" s="42">
        <v>1000</v>
      </c>
      <c r="G11" s="5">
        <f t="shared" si="0"/>
        <v>0</v>
      </c>
      <c r="H11" s="42">
        <v>1000</v>
      </c>
      <c r="I11" s="5">
        <f t="shared" si="0"/>
        <v>0</v>
      </c>
    </row>
    <row r="12" spans="1:9" ht="20.149999999999999" customHeight="1">
      <c r="A12" s="14">
        <v>336</v>
      </c>
      <c r="B12" s="15" t="s">
        <v>18</v>
      </c>
      <c r="C12" s="8" t="s">
        <v>19</v>
      </c>
      <c r="D12" s="42">
        <v>1000</v>
      </c>
      <c r="E12" s="5">
        <v>0.1111111111111111</v>
      </c>
      <c r="F12" s="42">
        <v>1000</v>
      </c>
      <c r="G12" s="5">
        <f t="shared" si="0"/>
        <v>0</v>
      </c>
      <c r="H12" s="42">
        <v>1000</v>
      </c>
      <c r="I12" s="5">
        <f t="shared" si="0"/>
        <v>0</v>
      </c>
    </row>
    <row r="13" spans="1:9" ht="20.149999999999999" customHeight="1">
      <c r="A13" s="14">
        <v>336</v>
      </c>
      <c r="B13" s="15" t="s">
        <v>20</v>
      </c>
      <c r="C13" s="8" t="s">
        <v>21</v>
      </c>
      <c r="D13" s="42">
        <v>2000</v>
      </c>
      <c r="E13" s="5">
        <v>0.53846153846153844</v>
      </c>
      <c r="F13" s="42">
        <v>2000</v>
      </c>
      <c r="G13" s="5">
        <f t="shared" si="0"/>
        <v>0</v>
      </c>
      <c r="H13" s="42">
        <v>2000</v>
      </c>
      <c r="I13" s="5">
        <f t="shared" si="0"/>
        <v>0</v>
      </c>
    </row>
    <row r="14" spans="1:9" ht="20.149999999999999" customHeight="1">
      <c r="A14" s="14">
        <v>336</v>
      </c>
      <c r="B14" s="15" t="s">
        <v>22</v>
      </c>
      <c r="C14" s="8" t="s">
        <v>23</v>
      </c>
      <c r="D14" s="42">
        <v>2000</v>
      </c>
      <c r="E14" s="5">
        <v>0.33333333333333331</v>
      </c>
      <c r="F14" s="42">
        <v>1962.42</v>
      </c>
      <c r="G14" s="5">
        <f t="shared" si="0"/>
        <v>-1.8789999999999963E-2</v>
      </c>
      <c r="H14" s="42">
        <f>1875.93-63.86</f>
        <v>1812.0700000000002</v>
      </c>
      <c r="I14" s="5">
        <f t="shared" si="0"/>
        <v>-7.6614588110598084E-2</v>
      </c>
    </row>
    <row r="15" spans="1:9" ht="20.149999999999999" customHeight="1">
      <c r="A15" s="14">
        <v>336</v>
      </c>
      <c r="B15" s="15" t="s">
        <v>24</v>
      </c>
      <c r="C15" s="8" t="s">
        <v>25</v>
      </c>
      <c r="D15" s="42">
        <v>10000</v>
      </c>
      <c r="E15" s="5">
        <v>-0.16666666666666666</v>
      </c>
      <c r="F15" s="42">
        <v>10000</v>
      </c>
      <c r="G15" s="5">
        <f t="shared" si="0"/>
        <v>0</v>
      </c>
      <c r="H15" s="42">
        <v>10000</v>
      </c>
      <c r="I15" s="5">
        <f t="shared" si="0"/>
        <v>0</v>
      </c>
    </row>
    <row r="16" spans="1:9" ht="32.15" customHeight="1">
      <c r="A16" s="14">
        <v>336</v>
      </c>
      <c r="B16" s="15" t="s">
        <v>26</v>
      </c>
      <c r="C16" s="8" t="s">
        <v>27</v>
      </c>
      <c r="D16" s="42">
        <v>21000</v>
      </c>
      <c r="E16" s="5">
        <v>-0.27909371781668385</v>
      </c>
      <c r="F16" s="42">
        <v>21000</v>
      </c>
      <c r="G16" s="5">
        <f t="shared" si="0"/>
        <v>0</v>
      </c>
      <c r="H16" s="42">
        <v>21700</v>
      </c>
      <c r="I16" s="5">
        <f t="shared" si="0"/>
        <v>3.3333333333333333E-2</v>
      </c>
    </row>
    <row r="17" spans="1:9" ht="20.149999999999999" customHeight="1">
      <c r="A17" s="14">
        <v>336</v>
      </c>
      <c r="B17" s="15" t="s">
        <v>26</v>
      </c>
      <c r="C17" s="8" t="s">
        <v>28</v>
      </c>
      <c r="D17" s="42">
        <v>3500</v>
      </c>
      <c r="E17" s="5">
        <v>0</v>
      </c>
      <c r="F17" s="42">
        <v>2000</v>
      </c>
      <c r="G17" s="5">
        <f t="shared" si="0"/>
        <v>-0.42857142857142855</v>
      </c>
      <c r="H17" s="42">
        <v>1700</v>
      </c>
      <c r="I17" s="5">
        <f t="shared" si="0"/>
        <v>-0.15</v>
      </c>
    </row>
    <row r="18" spans="1:9" ht="20.149999999999999" customHeight="1">
      <c r="A18" s="14">
        <v>336</v>
      </c>
      <c r="B18" s="15" t="s">
        <v>29</v>
      </c>
      <c r="C18" s="8" t="s">
        <v>30</v>
      </c>
      <c r="D18" s="42">
        <v>6500</v>
      </c>
      <c r="E18" s="5">
        <v>0</v>
      </c>
      <c r="F18" s="42">
        <v>7200</v>
      </c>
      <c r="G18" s="5">
        <f t="shared" si="0"/>
        <v>0.1076923076923077</v>
      </c>
      <c r="H18" s="42">
        <v>7500</v>
      </c>
      <c r="I18" s="5">
        <f t="shared" si="0"/>
        <v>4.1666666666666664E-2</v>
      </c>
    </row>
    <row r="19" spans="1:9" ht="20.149999999999999" customHeight="1">
      <c r="A19" s="14">
        <v>336</v>
      </c>
      <c r="B19" s="15" t="s">
        <v>31</v>
      </c>
      <c r="C19" s="8" t="s">
        <v>32</v>
      </c>
      <c r="D19" s="4">
        <v>2080</v>
      </c>
      <c r="E19" s="5">
        <v>0</v>
      </c>
      <c r="F19" s="4">
        <v>2105.4</v>
      </c>
      <c r="G19" s="5">
        <f t="shared" si="0"/>
        <v>1.2211538461538505E-2</v>
      </c>
      <c r="H19" s="4">
        <v>2168.56</v>
      </c>
      <c r="I19" s="5">
        <f t="shared" si="0"/>
        <v>2.9999050061745917E-2</v>
      </c>
    </row>
    <row r="20" spans="1:9" ht="20.149999999999999" customHeight="1">
      <c r="A20" s="14">
        <v>330</v>
      </c>
      <c r="B20" s="15" t="s">
        <v>33</v>
      </c>
      <c r="C20" s="8" t="s">
        <v>34</v>
      </c>
      <c r="D20" s="4">
        <v>170</v>
      </c>
      <c r="E20" s="5">
        <v>-2.8155795401219488E-3</v>
      </c>
      <c r="F20" s="4">
        <v>170</v>
      </c>
      <c r="G20" s="5">
        <f t="shared" si="0"/>
        <v>0</v>
      </c>
      <c r="H20" s="4">
        <v>170</v>
      </c>
      <c r="I20" s="5">
        <f t="shared" si="0"/>
        <v>0</v>
      </c>
    </row>
    <row r="21" spans="1:9" ht="20.149999999999999" customHeight="1">
      <c r="A21" s="14">
        <v>336</v>
      </c>
      <c r="B21" s="15" t="s">
        <v>33</v>
      </c>
      <c r="C21" s="8" t="s">
        <v>35</v>
      </c>
      <c r="D21" s="4">
        <v>1100</v>
      </c>
      <c r="E21" s="5">
        <v>0</v>
      </c>
      <c r="F21" s="4">
        <v>1100</v>
      </c>
      <c r="G21" s="5">
        <f t="shared" si="0"/>
        <v>0</v>
      </c>
      <c r="H21" s="4">
        <v>1100</v>
      </c>
      <c r="I21" s="5">
        <f t="shared" si="0"/>
        <v>0</v>
      </c>
    </row>
    <row r="22" spans="1:9" ht="20.149999999999999" customHeight="1">
      <c r="A22" s="14">
        <v>336</v>
      </c>
      <c r="B22" s="15" t="s">
        <v>36</v>
      </c>
      <c r="C22" s="8" t="s">
        <v>37</v>
      </c>
      <c r="D22" s="4">
        <v>155.66</v>
      </c>
      <c r="E22" s="5">
        <v>0</v>
      </c>
      <c r="F22" s="4">
        <v>0</v>
      </c>
      <c r="G22" s="5">
        <v>0</v>
      </c>
      <c r="H22" s="4">
        <v>0</v>
      </c>
      <c r="I22" s="5">
        <v>0</v>
      </c>
    </row>
    <row r="23" spans="1:9" ht="21.65" customHeight="1" thickBot="1">
      <c r="A23" s="9">
        <v>130</v>
      </c>
      <c r="B23" s="10" t="s">
        <v>31</v>
      </c>
      <c r="C23" s="11" t="s">
        <v>38</v>
      </c>
      <c r="D23" s="4">
        <v>5000</v>
      </c>
      <c r="E23" s="5">
        <v>0.53395407341504186</v>
      </c>
      <c r="F23" s="4">
        <v>2600</v>
      </c>
      <c r="G23" s="5">
        <f>(F23-D23)/D23</f>
        <v>-0.48</v>
      </c>
      <c r="H23" s="4">
        <v>2600</v>
      </c>
      <c r="I23" s="5">
        <f>(H23-F23)/F23</f>
        <v>0</v>
      </c>
    </row>
    <row r="24" spans="1:9" ht="23.15" customHeight="1" thickTop="1" thickBot="1">
      <c r="A24" s="90"/>
      <c r="B24" s="91"/>
      <c r="C24" s="12" t="s">
        <v>39</v>
      </c>
      <c r="D24" s="13">
        <f>SUM(D10:D23)</f>
        <v>57005.66</v>
      </c>
      <c r="E24" s="5">
        <v>-0.10705461761217847</v>
      </c>
      <c r="F24" s="13">
        <f>SUM(F10:F23)</f>
        <v>53637.82</v>
      </c>
      <c r="G24" s="5">
        <f>(F24-D24)/D24</f>
        <v>-5.9079045835097842E-2</v>
      </c>
      <c r="H24" s="13">
        <f>SUM(H10:H23)</f>
        <v>54250.63</v>
      </c>
      <c r="I24" s="5">
        <f>(H24-F24)/F24</f>
        <v>1.1424960969703796E-2</v>
      </c>
    </row>
    <row r="25" spans="1:9" ht="23.15" customHeight="1" thickTop="1" thickBot="1">
      <c r="A25" s="2" t="s">
        <v>3</v>
      </c>
      <c r="B25" s="2" t="s">
        <v>4</v>
      </c>
      <c r="C25" s="87" t="s">
        <v>40</v>
      </c>
      <c r="D25" s="4"/>
      <c r="E25" s="5"/>
      <c r="F25" s="4"/>
      <c r="G25" s="5"/>
      <c r="H25" s="5"/>
      <c r="I25" s="5"/>
    </row>
    <row r="26" spans="1:9" ht="23.15" customHeight="1" thickTop="1" thickBot="1">
      <c r="A26" s="88" t="s">
        <v>41</v>
      </c>
      <c r="B26" s="89"/>
      <c r="C26" s="84"/>
      <c r="D26" s="4"/>
      <c r="E26" s="5"/>
      <c r="F26" s="4"/>
      <c r="G26" s="5"/>
      <c r="H26" s="76"/>
      <c r="I26" s="5"/>
    </row>
    <row r="27" spans="1:9" ht="23.15" customHeight="1" thickTop="1" thickBot="1">
      <c r="A27" s="16">
        <v>336</v>
      </c>
      <c r="B27" s="3" t="s">
        <v>42</v>
      </c>
      <c r="C27" s="17" t="s">
        <v>43</v>
      </c>
      <c r="D27" s="44">
        <v>15628.8</v>
      </c>
      <c r="E27" s="5">
        <v>-0.30256593333035836</v>
      </c>
      <c r="F27" s="44">
        <v>15984</v>
      </c>
      <c r="G27" s="5">
        <f>(F27-D27)/D27</f>
        <v>2.2727272727272776E-2</v>
      </c>
      <c r="H27" s="44">
        <v>16784</v>
      </c>
      <c r="I27" s="5">
        <f>(H27-F27)/F27</f>
        <v>5.0050050050050053E-2</v>
      </c>
    </row>
    <row r="28" spans="1:9" ht="23.15" customHeight="1" thickTop="1" thickBot="1">
      <c r="A28" s="18"/>
      <c r="B28" s="19"/>
      <c r="C28" s="12" t="s">
        <v>44</v>
      </c>
      <c r="D28" s="45">
        <f>+D27</f>
        <v>15628.8</v>
      </c>
      <c r="E28" s="5">
        <v>-0.30256593333035836</v>
      </c>
      <c r="F28" s="45">
        <v>15984</v>
      </c>
      <c r="G28" s="5">
        <f>(F28-D28)/D28</f>
        <v>2.2727272727272776E-2</v>
      </c>
      <c r="H28" s="45">
        <f>SUM(H27)</f>
        <v>16784</v>
      </c>
      <c r="I28" s="5">
        <f>(H28-F28)/F28</f>
        <v>5.0050050050050053E-2</v>
      </c>
    </row>
    <row r="29" spans="1:9" ht="23.15" customHeight="1" thickTop="1" thickBot="1">
      <c r="A29" s="2" t="s">
        <v>3</v>
      </c>
      <c r="B29" s="2" t="s">
        <v>4</v>
      </c>
      <c r="C29" s="87" t="s">
        <v>45</v>
      </c>
      <c r="D29" s="4"/>
      <c r="E29" s="5"/>
      <c r="F29" s="4"/>
      <c r="G29" s="5"/>
      <c r="H29" s="5"/>
      <c r="I29" s="5"/>
    </row>
    <row r="30" spans="1:9" ht="23.15" customHeight="1" thickTop="1" thickBot="1">
      <c r="A30" s="88" t="s">
        <v>46</v>
      </c>
      <c r="B30" s="89"/>
      <c r="C30" s="84"/>
      <c r="D30" s="4"/>
      <c r="E30" s="5"/>
      <c r="F30" s="4"/>
      <c r="G30" s="5"/>
      <c r="H30" s="5"/>
      <c r="I30" s="5"/>
    </row>
    <row r="31" spans="1:9" ht="21.65" customHeight="1" thickTop="1">
      <c r="A31" s="20">
        <v>336</v>
      </c>
      <c r="B31" s="21" t="s">
        <v>47</v>
      </c>
      <c r="C31" s="22" t="s">
        <v>48</v>
      </c>
      <c r="D31" s="4">
        <v>12000</v>
      </c>
      <c r="E31" s="5"/>
      <c r="F31" s="4">
        <v>8500</v>
      </c>
      <c r="G31" s="5">
        <f>(F31-D31)/D31</f>
        <v>-0.29166666666666669</v>
      </c>
      <c r="H31" s="4">
        <v>5000</v>
      </c>
      <c r="I31" s="5">
        <f>(H31-F31)/F31</f>
        <v>-0.41176470588235292</v>
      </c>
    </row>
    <row r="32" spans="1:9" ht="20.149999999999999" customHeight="1">
      <c r="A32" s="23">
        <v>336</v>
      </c>
      <c r="B32" s="24" t="s">
        <v>49</v>
      </c>
      <c r="C32" s="22" t="s">
        <v>50</v>
      </c>
      <c r="D32" s="4"/>
      <c r="E32" s="5"/>
      <c r="F32" s="4"/>
      <c r="G32" s="5"/>
      <c r="H32" s="5"/>
      <c r="I32" s="5"/>
    </row>
    <row r="33" spans="1:9" ht="21.65" customHeight="1" thickBot="1">
      <c r="A33" s="25">
        <v>336</v>
      </c>
      <c r="B33" s="26" t="s">
        <v>51</v>
      </c>
      <c r="C33" s="27" t="s">
        <v>52</v>
      </c>
      <c r="D33" s="4"/>
      <c r="E33" s="5"/>
      <c r="F33" s="4"/>
      <c r="G33" s="5"/>
      <c r="H33" s="5"/>
      <c r="I33" s="5"/>
    </row>
    <row r="34" spans="1:9" ht="23.15" customHeight="1" thickTop="1" thickBot="1">
      <c r="A34" s="18"/>
      <c r="B34" s="18"/>
      <c r="C34" s="28" t="s">
        <v>53</v>
      </c>
      <c r="D34" s="29">
        <f>+SUM(D31:D33)</f>
        <v>12000</v>
      </c>
      <c r="E34" s="30"/>
      <c r="F34" s="54">
        <f>SUM(F31:F33)</f>
        <v>8500</v>
      </c>
      <c r="G34" s="5">
        <f>(F34-D34)/D34</f>
        <v>-0.29166666666666669</v>
      </c>
      <c r="H34" s="54">
        <f>SUM(H31:H33)</f>
        <v>5000</v>
      </c>
      <c r="I34" s="5">
        <f>(H34-F34)/F34</f>
        <v>-0.41176470588235292</v>
      </c>
    </row>
    <row r="35" spans="1:9" ht="23.15" customHeight="1" thickTop="1" thickBot="1">
      <c r="A35" s="31"/>
      <c r="B35" s="32"/>
      <c r="C35" s="33" t="s">
        <v>54</v>
      </c>
      <c r="D35" s="34">
        <f>D7+D24+D28+D34</f>
        <v>126421.07</v>
      </c>
      <c r="E35" s="56">
        <v>0</v>
      </c>
      <c r="F35" s="58">
        <f>+F7+F24+F28+F34</f>
        <v>126421.07</v>
      </c>
      <c r="G35" s="57">
        <f>(F35-D35)/D35</f>
        <v>0</v>
      </c>
      <c r="H35" s="58">
        <f>+H34+H28+H24+H7</f>
        <v>126421.07</v>
      </c>
      <c r="I35" s="57">
        <f>(H35-F35)/F35</f>
        <v>0</v>
      </c>
    </row>
    <row r="36" spans="1:9" ht="20.149999999999999" customHeight="1" thickTop="1"/>
    <row r="37" spans="1:9" ht="20.149999999999999" customHeight="1">
      <c r="H37" s="77"/>
    </row>
  </sheetData>
  <mergeCells count="12">
    <mergeCell ref="A24:B24"/>
    <mergeCell ref="A9:B9"/>
    <mergeCell ref="A26:B26"/>
    <mergeCell ref="C25:C26"/>
    <mergeCell ref="A30:B30"/>
    <mergeCell ref="C29:C30"/>
    <mergeCell ref="A1:C1"/>
    <mergeCell ref="A2:B2"/>
    <mergeCell ref="C3:C4"/>
    <mergeCell ref="A7:B7"/>
    <mergeCell ref="C8:C9"/>
    <mergeCell ref="A4:B4"/>
  </mergeCells>
  <pageMargins left="0.5" right="0.5" top="0.75" bottom="0.75" header="0.27777800000000002" footer="0.27777800000000002"/>
  <pageSetup scale="65" orientation="landscape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tabSelected="1" topLeftCell="A3" workbookViewId="0"/>
  </sheetViews>
  <sheetFormatPr baseColWidth="10" defaultColWidth="16.54296875" defaultRowHeight="20.149999999999999" customHeight="1"/>
  <cols>
    <col min="1" max="1" width="29.1796875" style="1" customWidth="1"/>
    <col min="2" max="2" width="16.54296875" style="1" customWidth="1"/>
    <col min="3" max="16384" width="16.54296875" style="1"/>
  </cols>
  <sheetData>
    <row r="1" spans="1:9" ht="28.4" customHeight="1">
      <c r="A1" s="63" t="s">
        <v>91</v>
      </c>
      <c r="B1" s="35"/>
      <c r="C1" s="35"/>
      <c r="D1" s="35"/>
      <c r="E1" s="35"/>
      <c r="F1" s="35"/>
      <c r="G1" s="35"/>
    </row>
    <row r="2" spans="1:9" ht="14.15" customHeight="1">
      <c r="A2" s="35"/>
      <c r="B2" s="59"/>
      <c r="C2" s="60">
        <v>2024</v>
      </c>
      <c r="D2" s="59"/>
      <c r="E2" s="60">
        <v>2025</v>
      </c>
      <c r="F2" s="59"/>
      <c r="G2" s="60">
        <v>2026</v>
      </c>
    </row>
    <row r="3" spans="1:9" ht="14.15" customHeight="1">
      <c r="A3" s="36" t="s">
        <v>55</v>
      </c>
      <c r="B3" s="59"/>
      <c r="C3" s="59"/>
      <c r="D3" s="59"/>
      <c r="E3" s="59"/>
      <c r="F3" s="59"/>
      <c r="G3" s="59"/>
    </row>
    <row r="4" spans="1:9" ht="12" customHeight="1">
      <c r="A4" s="35"/>
      <c r="B4" s="61"/>
      <c r="C4" s="61"/>
      <c r="D4" s="61"/>
      <c r="E4" s="61"/>
      <c r="F4" s="61"/>
      <c r="G4" s="61"/>
    </row>
    <row r="5" spans="1:9" ht="14.15" customHeight="1">
      <c r="A5" s="62" t="s">
        <v>56</v>
      </c>
      <c r="B5" s="62" t="s">
        <v>57</v>
      </c>
      <c r="C5" s="63" t="s">
        <v>82</v>
      </c>
      <c r="D5" s="62" t="s">
        <v>57</v>
      </c>
      <c r="E5" s="63" t="s">
        <v>83</v>
      </c>
      <c r="F5" s="62" t="s">
        <v>57</v>
      </c>
      <c r="G5" s="63" t="s">
        <v>88</v>
      </c>
    </row>
    <row r="6" spans="1:9" ht="12" customHeight="1">
      <c r="A6" s="35"/>
      <c r="B6" s="35"/>
      <c r="C6" s="35"/>
      <c r="D6" s="35"/>
      <c r="E6" s="35"/>
      <c r="F6" s="35"/>
      <c r="G6" s="35"/>
    </row>
    <row r="7" spans="1:9" ht="14.15" customHeight="1">
      <c r="A7" s="37" t="s">
        <v>58</v>
      </c>
      <c r="B7" s="39">
        <v>0.38</v>
      </c>
      <c r="C7" s="38">
        <v>45000</v>
      </c>
      <c r="D7" s="39">
        <v>0.38</v>
      </c>
      <c r="E7" s="38">
        <v>45000</v>
      </c>
      <c r="F7" s="39">
        <f>+E7/$G$29</f>
        <v>0.37999994426667477</v>
      </c>
      <c r="G7" s="38">
        <v>45000</v>
      </c>
      <c r="H7" s="55"/>
      <c r="I7" s="55"/>
    </row>
    <row r="8" spans="1:9" ht="14.15" customHeight="1">
      <c r="A8" s="37" t="s">
        <v>59</v>
      </c>
      <c r="B8" s="39">
        <v>8.4000000000000005E-2</v>
      </c>
      <c r="C8" s="40">
        <v>9947.3700000000008</v>
      </c>
      <c r="D8" s="39">
        <v>8.4000000000000005E-2</v>
      </c>
      <c r="E8" s="40">
        <v>9947.3700000000008</v>
      </c>
      <c r="F8" s="39">
        <f t="shared" ref="F8:F28" si="0">+E8/$G$29</f>
        <v>8.4000001013333173E-2</v>
      </c>
      <c r="G8" s="40">
        <v>9947.3700000000008</v>
      </c>
      <c r="H8" s="55"/>
      <c r="I8" s="55"/>
    </row>
    <row r="9" spans="1:9" ht="28.4" customHeight="1">
      <c r="A9" s="37" t="s">
        <v>60</v>
      </c>
      <c r="B9" s="39">
        <v>0.11</v>
      </c>
      <c r="C9" s="40">
        <v>13026.32</v>
      </c>
      <c r="D9" s="39">
        <v>0.11</v>
      </c>
      <c r="E9" s="40">
        <v>13026.32</v>
      </c>
      <c r="F9" s="39">
        <f t="shared" si="0"/>
        <v>0.11000001942221935</v>
      </c>
      <c r="G9" s="40">
        <v>13026.32</v>
      </c>
      <c r="H9" s="55"/>
      <c r="I9" s="55"/>
    </row>
    <row r="10" spans="1:9" ht="28.4" customHeight="1">
      <c r="A10" s="37" t="s">
        <v>61</v>
      </c>
      <c r="B10" s="39">
        <v>0.10299999999999999</v>
      </c>
      <c r="C10" s="40">
        <v>12197.37</v>
      </c>
      <c r="D10" s="39">
        <v>0.10299999999999999</v>
      </c>
      <c r="E10" s="40">
        <v>12197.37</v>
      </c>
      <c r="F10" s="39">
        <f t="shared" si="0"/>
        <v>0.10299999822666692</v>
      </c>
      <c r="G10" s="40">
        <v>12197.37</v>
      </c>
      <c r="H10" s="55"/>
      <c r="I10" s="55"/>
    </row>
    <row r="11" spans="1:9" ht="28.4" customHeight="1">
      <c r="A11" s="37" t="s">
        <v>62</v>
      </c>
      <c r="B11" s="39">
        <v>2.1999999999999999E-2</v>
      </c>
      <c r="C11" s="40">
        <v>2605.2600000000002</v>
      </c>
      <c r="D11" s="39">
        <v>2.1999999999999999E-2</v>
      </c>
      <c r="E11" s="40">
        <v>2605.2600000000002</v>
      </c>
      <c r="F11" s="39">
        <f t="shared" si="0"/>
        <v>2.1999970106671048E-2</v>
      </c>
      <c r="G11" s="40">
        <v>2605.2600000000002</v>
      </c>
      <c r="H11" s="55"/>
      <c r="I11" s="55"/>
    </row>
    <row r="12" spans="1:9" ht="14.15" customHeight="1">
      <c r="A12" s="37" t="s">
        <v>63</v>
      </c>
      <c r="B12" s="39">
        <v>3.5000000000000003E-2</v>
      </c>
      <c r="C12" s="40">
        <v>4144.74</v>
      </c>
      <c r="D12" s="39">
        <v>3.5000000000000003E-2</v>
      </c>
      <c r="E12" s="40">
        <v>4144.74</v>
      </c>
      <c r="F12" s="39">
        <f t="shared" si="0"/>
        <v>3.5000021533330164E-2</v>
      </c>
      <c r="G12" s="40">
        <v>4144.74</v>
      </c>
      <c r="H12" s="55"/>
      <c r="I12" s="55"/>
    </row>
    <row r="13" spans="1:9" ht="14.15" customHeight="1">
      <c r="A13" s="37" t="s">
        <v>64</v>
      </c>
      <c r="B13" s="39">
        <v>1.2E-2</v>
      </c>
      <c r="C13" s="40">
        <v>1421.05</v>
      </c>
      <c r="D13" s="39">
        <v>1.2E-2</v>
      </c>
      <c r="E13" s="40">
        <v>1421.05</v>
      </c>
      <c r="F13" s="39">
        <f t="shared" si="0"/>
        <v>1.1999976017781293E-2</v>
      </c>
      <c r="G13" s="40">
        <v>1421.05</v>
      </c>
      <c r="H13" s="55"/>
      <c r="I13" s="55"/>
    </row>
    <row r="14" spans="1:9" ht="14.15" customHeight="1">
      <c r="A14" s="37" t="s">
        <v>65</v>
      </c>
      <c r="B14" s="39">
        <v>6.0000000000000001E-3</v>
      </c>
      <c r="C14" s="41">
        <v>710.53</v>
      </c>
      <c r="D14" s="39">
        <v>6.0000000000000001E-3</v>
      </c>
      <c r="E14" s="41">
        <v>710.53</v>
      </c>
      <c r="F14" s="39">
        <f t="shared" si="0"/>
        <v>6.0000302311066763E-3</v>
      </c>
      <c r="G14" s="41">
        <v>710.53</v>
      </c>
      <c r="H14" s="55"/>
      <c r="I14" s="55"/>
    </row>
    <row r="15" spans="1:9" ht="14.15" customHeight="1">
      <c r="A15" s="37" t="s">
        <v>66</v>
      </c>
      <c r="B15" s="39">
        <v>3.9E-2</v>
      </c>
      <c r="C15" s="40">
        <v>4618.42</v>
      </c>
      <c r="D15" s="39">
        <v>3.9E-2</v>
      </c>
      <c r="E15" s="40">
        <v>4618.42</v>
      </c>
      <c r="F15" s="39">
        <f t="shared" si="0"/>
        <v>3.8999985391113247E-2</v>
      </c>
      <c r="G15" s="40">
        <v>4618.42</v>
      </c>
      <c r="H15" s="55"/>
      <c r="I15" s="55"/>
    </row>
    <row r="16" spans="1:9" ht="14.15" customHeight="1">
      <c r="A16" s="37" t="s">
        <v>67</v>
      </c>
      <c r="B16" s="39">
        <v>0.05</v>
      </c>
      <c r="C16" s="40">
        <v>5921.05</v>
      </c>
      <c r="D16" s="39">
        <v>0.05</v>
      </c>
      <c r="E16" s="40">
        <v>5921.05</v>
      </c>
      <c r="F16" s="39">
        <f t="shared" si="0"/>
        <v>4.9999970444448774E-2</v>
      </c>
      <c r="G16" s="40">
        <v>5921.05</v>
      </c>
      <c r="H16" s="55"/>
      <c r="I16" s="55"/>
    </row>
    <row r="17" spans="1:9" ht="14.15" customHeight="1">
      <c r="A17" s="37" t="s">
        <v>68</v>
      </c>
      <c r="B17" s="39">
        <v>1.6E-2</v>
      </c>
      <c r="C17" s="40">
        <v>1894.74</v>
      </c>
      <c r="D17" s="39">
        <v>1.6E-2</v>
      </c>
      <c r="E17" s="40">
        <v>1894.74</v>
      </c>
      <c r="F17" s="39">
        <f t="shared" si="0"/>
        <v>1.600002431999643E-2</v>
      </c>
      <c r="G17" s="40">
        <v>1894.74</v>
      </c>
      <c r="H17" s="55"/>
      <c r="I17" s="55"/>
    </row>
    <row r="18" spans="1:9" ht="14.15" customHeight="1">
      <c r="A18" s="37" t="s">
        <v>69</v>
      </c>
      <c r="B18" s="39">
        <v>2.5000000000000001E-2</v>
      </c>
      <c r="C18" s="40">
        <v>2960.53</v>
      </c>
      <c r="D18" s="39">
        <v>2.5000000000000001E-2</v>
      </c>
      <c r="E18" s="40">
        <v>2960.53</v>
      </c>
      <c r="F18" s="39">
        <f t="shared" si="0"/>
        <v>2.5000027444440416E-2</v>
      </c>
      <c r="G18" s="40">
        <v>2960.53</v>
      </c>
      <c r="H18" s="55"/>
      <c r="I18" s="55"/>
    </row>
    <row r="19" spans="1:9" ht="14.15" customHeight="1">
      <c r="A19" s="37" t="s">
        <v>70</v>
      </c>
      <c r="B19" s="39">
        <v>5.0000000000000001E-3</v>
      </c>
      <c r="C19" s="41">
        <v>592.11</v>
      </c>
      <c r="D19" s="39">
        <v>5.0000000000000001E-3</v>
      </c>
      <c r="E19" s="41">
        <v>592.11</v>
      </c>
      <c r="F19" s="39">
        <f t="shared" si="0"/>
        <v>5.0000392666609064E-3</v>
      </c>
      <c r="G19" s="41">
        <v>592.11</v>
      </c>
      <c r="H19" s="55"/>
      <c r="I19" s="55"/>
    </row>
    <row r="20" spans="1:9" ht="14.15" customHeight="1">
      <c r="A20" s="37" t="s">
        <v>71</v>
      </c>
      <c r="B20" s="39">
        <v>6.0000000000000001E-3</v>
      </c>
      <c r="C20" s="41">
        <v>710.53</v>
      </c>
      <c r="D20" s="39">
        <v>6.0000000000000001E-3</v>
      </c>
      <c r="E20" s="41">
        <v>710.53</v>
      </c>
      <c r="F20" s="39">
        <f t="shared" si="0"/>
        <v>6.0000302311066763E-3</v>
      </c>
      <c r="G20" s="41">
        <v>710.53</v>
      </c>
      <c r="H20" s="55"/>
      <c r="I20" s="55"/>
    </row>
    <row r="21" spans="1:9" ht="14.15" customHeight="1">
      <c r="A21" s="37" t="s">
        <v>72</v>
      </c>
      <c r="B21" s="39">
        <v>1.6E-2</v>
      </c>
      <c r="C21" s="40">
        <v>1894.74</v>
      </c>
      <c r="D21" s="39">
        <v>1.6E-2</v>
      </c>
      <c r="E21" s="40">
        <v>1894.74</v>
      </c>
      <c r="F21" s="39">
        <f t="shared" si="0"/>
        <v>1.600002431999643E-2</v>
      </c>
      <c r="G21" s="40">
        <v>1894.74</v>
      </c>
      <c r="H21" s="55"/>
      <c r="I21" s="55"/>
    </row>
    <row r="22" spans="1:9" ht="14.15" customHeight="1">
      <c r="A22" s="37" t="s">
        <v>73</v>
      </c>
      <c r="B22" s="39">
        <v>0.03</v>
      </c>
      <c r="C22" s="40">
        <v>3552.63</v>
      </c>
      <c r="D22" s="39">
        <v>0.03</v>
      </c>
      <c r="E22" s="40">
        <v>3552.63</v>
      </c>
      <c r="F22" s="39">
        <f t="shared" si="0"/>
        <v>2.9999982266669264E-2</v>
      </c>
      <c r="G22" s="40">
        <v>3552.63</v>
      </c>
      <c r="H22" s="55"/>
      <c r="I22" s="55"/>
    </row>
    <row r="23" spans="1:9" ht="14.15" customHeight="1">
      <c r="A23" s="37" t="s">
        <v>74</v>
      </c>
      <c r="B23" s="39">
        <v>0.01</v>
      </c>
      <c r="C23" s="40">
        <v>1184.21</v>
      </c>
      <c r="D23" s="39">
        <v>0.01</v>
      </c>
      <c r="E23" s="40">
        <v>1184.21</v>
      </c>
      <c r="F23" s="39">
        <f t="shared" si="0"/>
        <v>9.9999940888897548E-3</v>
      </c>
      <c r="G23" s="40">
        <v>1184.21</v>
      </c>
      <c r="H23" s="55"/>
      <c r="I23" s="55"/>
    </row>
    <row r="24" spans="1:9" ht="14.15" customHeight="1">
      <c r="A24" s="37" t="s">
        <v>75</v>
      </c>
      <c r="B24" s="39">
        <v>6.0000000000000001E-3</v>
      </c>
      <c r="C24" s="41">
        <v>710.53</v>
      </c>
      <c r="D24" s="39">
        <v>6.0000000000000001E-3</v>
      </c>
      <c r="E24" s="41">
        <v>710.53</v>
      </c>
      <c r="F24" s="39">
        <f t="shared" si="0"/>
        <v>6.0000302311066763E-3</v>
      </c>
      <c r="G24" s="41">
        <v>710.53</v>
      </c>
      <c r="H24" s="55"/>
      <c r="I24" s="55"/>
    </row>
    <row r="25" spans="1:9" ht="14.15" customHeight="1">
      <c r="A25" s="37" t="s">
        <v>76</v>
      </c>
      <c r="B25" s="39">
        <v>5.0000000000000001E-3</v>
      </c>
      <c r="C25" s="41">
        <v>592.11</v>
      </c>
      <c r="D25" s="39">
        <v>5.0000000000000001E-3</v>
      </c>
      <c r="E25" s="41">
        <v>592.11</v>
      </c>
      <c r="F25" s="39">
        <f t="shared" si="0"/>
        <v>5.0000392666609064E-3</v>
      </c>
      <c r="G25" s="41">
        <v>592.11</v>
      </c>
      <c r="H25" s="55"/>
      <c r="I25" s="55"/>
    </row>
    <row r="26" spans="1:9" ht="14.15" customHeight="1">
      <c r="A26" s="37" t="s">
        <v>77</v>
      </c>
      <c r="B26" s="39">
        <v>1.4E-2</v>
      </c>
      <c r="C26" s="40">
        <v>1657.89</v>
      </c>
      <c r="D26" s="39">
        <v>1.4E-2</v>
      </c>
      <c r="E26" s="40">
        <v>1657.89</v>
      </c>
      <c r="F26" s="39">
        <f t="shared" si="0"/>
        <v>1.3999957946672833E-2</v>
      </c>
      <c r="G26" s="40">
        <v>1657.89</v>
      </c>
      <c r="H26" s="55"/>
      <c r="I26" s="55"/>
    </row>
    <row r="27" spans="1:9" ht="14.15" customHeight="1">
      <c r="A27" s="37" t="s">
        <v>78</v>
      </c>
      <c r="B27" s="39">
        <v>1.2999999999999999E-2</v>
      </c>
      <c r="C27" s="40">
        <v>1539.47</v>
      </c>
      <c r="D27" s="39">
        <v>1.2999999999999999E-2</v>
      </c>
      <c r="E27" s="40">
        <v>1539.47</v>
      </c>
      <c r="F27" s="39">
        <f t="shared" si="0"/>
        <v>1.2999966982227064E-2</v>
      </c>
      <c r="G27" s="40">
        <v>1539.47</v>
      </c>
      <c r="H27" s="55"/>
      <c r="I27" s="55"/>
    </row>
    <row r="28" spans="1:9" ht="15.65" customHeight="1" thickBot="1">
      <c r="A28" s="46" t="s">
        <v>86</v>
      </c>
      <c r="B28" s="48">
        <v>1.2999999999999999E-2</v>
      </c>
      <c r="C28" s="47">
        <v>1539.47</v>
      </c>
      <c r="D28" s="48">
        <v>1.2999999999999999E-2</v>
      </c>
      <c r="E28" s="47">
        <v>1539.47</v>
      </c>
      <c r="F28" s="48">
        <f t="shared" si="0"/>
        <v>1.2999966982227064E-2</v>
      </c>
      <c r="G28" s="47">
        <v>1539.47</v>
      </c>
      <c r="H28" s="55"/>
      <c r="I28" s="55"/>
    </row>
    <row r="29" spans="1:9" ht="16.75" customHeight="1" thickBot="1">
      <c r="A29" s="64" t="s">
        <v>85</v>
      </c>
      <c r="B29" s="65"/>
      <c r="C29" s="66">
        <f t="shared" ref="C29" si="1">SUM(C7:C28)</f>
        <v>118421.07000000002</v>
      </c>
      <c r="D29" s="65"/>
      <c r="E29" s="66">
        <f>SUM(E7:E28)</f>
        <v>118421.07000000002</v>
      </c>
      <c r="F29" s="65"/>
      <c r="G29" s="66">
        <f>SUM(G7:G28)</f>
        <v>118421.07000000002</v>
      </c>
    </row>
    <row r="30" spans="1:9" ht="29.25" customHeight="1">
      <c r="A30" s="67" t="s">
        <v>84</v>
      </c>
      <c r="B30" s="68"/>
      <c r="C30" s="69">
        <v>5000</v>
      </c>
      <c r="D30" s="68"/>
      <c r="E30" s="69">
        <v>5000</v>
      </c>
      <c r="F30" s="68"/>
      <c r="G30" s="69">
        <v>5000</v>
      </c>
    </row>
    <row r="31" spans="1:9" ht="29.25" customHeight="1" thickBot="1">
      <c r="A31" s="70" t="s">
        <v>79</v>
      </c>
      <c r="B31" s="71"/>
      <c r="C31" s="72">
        <v>3000</v>
      </c>
      <c r="D31" s="71"/>
      <c r="E31" s="72">
        <v>3000</v>
      </c>
      <c r="F31" s="71"/>
      <c r="G31" s="72">
        <v>3000</v>
      </c>
    </row>
    <row r="32" spans="1:9" ht="16.75" customHeight="1" thickBot="1">
      <c r="A32" s="73" t="s">
        <v>80</v>
      </c>
      <c r="B32" s="74">
        <f>SUM(B7:B28)</f>
        <v>1.0000000000000002</v>
      </c>
      <c r="C32" s="75">
        <f>SUM(C7:C28)+C30+C31</f>
        <v>126421.07000000002</v>
      </c>
      <c r="D32" s="74">
        <f>SUM(D7:D28)</f>
        <v>1.0000000000000002</v>
      </c>
      <c r="E32" s="75">
        <f>SUM(E7:E28)+E30+E31</f>
        <v>126421.07000000002</v>
      </c>
      <c r="F32" s="74">
        <f>SUM(F7:F28)</f>
        <v>0.99999999999999978</v>
      </c>
      <c r="G32" s="75">
        <f>SUM(G7:G28)+G30+G31</f>
        <v>126421.07000000002</v>
      </c>
    </row>
  </sheetData>
  <pageMargins left="0.5" right="0.5" top="0.75" bottom="0.75" header="0.27777800000000002" footer="0.27777800000000002"/>
  <pageSetup scale="94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DE GASTOS 2026</vt:lpstr>
      <vt:lpstr>APORTACIONES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2026-02-18T09:46:38Z</cp:lastPrinted>
  <dcterms:created xsi:type="dcterms:W3CDTF">2022-05-18T08:06:50Z</dcterms:created>
  <dcterms:modified xsi:type="dcterms:W3CDTF">2026-02-18T09:47:20Z</dcterms:modified>
</cp:coreProperties>
</file>